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<sst xmlns="http://schemas.openxmlformats.org/spreadsheetml/2006/main" count="71" uniqueCount="33">
  <si>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</si>
  <si>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</si>
  <si>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</si>
  <si>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</si>
  <si>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</si>
  <si>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</si>
  <si>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</si>
  <si>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</si>
  <si>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</si>
  <si>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</si>
  <si>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</si>
  <si>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</si>
  <si>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</si>
  <si>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</si>
  <si>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</si>
  <si>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</si>
  <si>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</si>
  <si>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</si>
  <si>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</si>
  <si>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</si>
  <si>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</si>
  <si>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</si>
  <si>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</si>
  <si>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2020/01/06 作成</t>
  </si>
  <si>
    <t>令和　１年  年報</t>
  </si>
  <si>
    <t>車種別･銘柄別販売台数</t>
  </si>
  <si>
    <t>新車　　軽四輪自動車販売台数　（速報）</t>
  </si>
  <si>
    <t/>
  </si>
  <si>
    <t>平成３０年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</si>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</sst>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3">
      <selection activeCell="B3" sqref="B3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83,220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22532</v>
      </c>
      <c r="D12" s="44">
        <v>258</v>
      </c>
      <c r="E12" s="45">
        <v>3537</v>
      </c>
      <c r="F12" s="46">
        <f aca="true" t="shared" si="0" ref="F12:F18">SUM(D12:E12)</f>
        <v>3795</v>
      </c>
      <c r="G12" s="47">
        <v>2633</v>
      </c>
      <c r="H12" s="46">
        <f aca="true" t="shared" si="1" ref="H12:H18">SUM(C12,F12,G12)</f>
        <v>28960</v>
      </c>
      <c r="I12" s="48">
        <f>IF(ISERR(H12*100/H22),"",(H12*100/H22))</f>
        <v>35.789759877405245</v>
      </c>
      <c r="J12" s="49"/>
      <c r="K12" s="42" t="s">
        <v>10</v>
      </c>
      <c r="L12" s="47">
        <v>22623</v>
      </c>
      <c r="M12" s="44">
        <v>205</v>
      </c>
      <c r="N12" s="45">
        <v>3592</v>
      </c>
      <c r="O12" s="46">
        <f aca="true" t="shared" si="2" ref="O12:O18">SUM(M12:N12)</f>
        <v>3797</v>
      </c>
      <c r="P12" s="47">
        <v>2802</v>
      </c>
      <c r="Q12" s="50">
        <f aca="true" t="shared" si="3" ref="Q12:Q18">SUM(L12,O12,P12)</f>
        <v>29222</v>
      </c>
      <c r="R12" s="51">
        <f>IF(ISERR(Q12*100/Q22),"",(Q12*100/Q22))</f>
        <v>35.114155251141554</v>
      </c>
      <c r="S12" s="49"/>
      <c r="T12" s="52"/>
      <c r="U12" s="53">
        <f aca="true" t="shared" si="4" ref="U12:U18">IF(ISERR(Q12*100/H12),"",(Q12*100/H12))</f>
        <v>100.90469613259668</v>
      </c>
      <c r="V12" s="54"/>
    </row>
    <row r="13" spans="2:22" s="55" customFormat="1" ht="25.5" customHeight="1">
      <c r="B13" s="42" t="s">
        <v>11</v>
      </c>
      <c r="C13" s="47">
        <v>18259</v>
      </c>
      <c r="D13" s="44">
        <v>42</v>
      </c>
      <c r="E13" s="45">
        <v>2303</v>
      </c>
      <c r="F13" s="46">
        <f t="shared" si="0"/>
        <v>2345</v>
      </c>
      <c r="G13" s="47">
        <v>2090</v>
      </c>
      <c r="H13" s="46">
        <f t="shared" si="1"/>
        <v>22694</v>
      </c>
      <c r="I13" s="48">
        <f>IF(ISERR(H13*100/H22),"",(H13*100/H22))</f>
        <v>28.046022467466663</v>
      </c>
      <c r="J13" s="49"/>
      <c r="K13" s="42" t="s">
        <v>11</v>
      </c>
      <c r="L13" s="47">
        <v>19021</v>
      </c>
      <c r="M13" s="44">
        <v>23</v>
      </c>
      <c r="N13" s="45">
        <v>2188</v>
      </c>
      <c r="O13" s="46">
        <f t="shared" si="2"/>
        <v>2211</v>
      </c>
      <c r="P13" s="47">
        <v>2200</v>
      </c>
      <c r="Q13" s="50">
        <f t="shared" si="3"/>
        <v>23432</v>
      </c>
      <c r="R13" s="51">
        <f>IF(ISERR(Q13*100/Q22),"",(Q13*100/Q22))</f>
        <v>28.156693102619563</v>
      </c>
      <c r="S13" s="49"/>
      <c r="T13" s="52"/>
      <c r="U13" s="53">
        <f t="shared" si="4"/>
        <v>103.25196087071473</v>
      </c>
      <c r="V13" s="54"/>
    </row>
    <row r="14" spans="2:22" s="55" customFormat="1" ht="25.5" customHeight="1">
      <c r="B14" s="42" t="s">
        <v>12</v>
      </c>
      <c r="C14" s="43">
        <v>652</v>
      </c>
      <c r="D14" s="44">
        <v>0</v>
      </c>
      <c r="E14" s="45">
        <v>151</v>
      </c>
      <c r="F14" s="46">
        <f t="shared" si="0"/>
        <v>151</v>
      </c>
      <c r="G14" s="47">
        <v>80</v>
      </c>
      <c r="H14" s="46">
        <f t="shared" si="1"/>
        <v>883</v>
      </c>
      <c r="I14" s="48">
        <f>IF(ISERR(H14*100/H22),"",(H14*100/H22))</f>
        <v>1.091241642670885</v>
      </c>
      <c r="J14" s="49"/>
      <c r="K14" s="42" t="s">
        <v>12</v>
      </c>
      <c r="L14" s="47">
        <v>908</v>
      </c>
      <c r="M14" s="44">
        <v>0</v>
      </c>
      <c r="N14" s="45">
        <v>159</v>
      </c>
      <c r="O14" s="46">
        <f t="shared" si="2"/>
        <v>159</v>
      </c>
      <c r="P14" s="47">
        <v>72</v>
      </c>
      <c r="Q14" s="50">
        <f t="shared" si="3"/>
        <v>1139</v>
      </c>
      <c r="R14" s="51">
        <f>IF(ISERR(Q14*100/Q22),"",(Q14*100/Q22))</f>
        <v>1.3686613794760876</v>
      </c>
      <c r="S14" s="49"/>
      <c r="T14" s="52"/>
      <c r="U14" s="53">
        <f t="shared" si="4"/>
        <v>128.9920724801812</v>
      </c>
      <c r="V14" s="54"/>
    </row>
    <row r="15" spans="2:22" s="55" customFormat="1" ht="25.5" customHeight="1">
      <c r="B15" s="42" t="s">
        <v>13</v>
      </c>
      <c r="C15" s="47">
        <v>473</v>
      </c>
      <c r="D15" s="44">
        <v>0</v>
      </c>
      <c r="E15" s="45">
        <v>75</v>
      </c>
      <c r="F15" s="46">
        <f t="shared" si="0"/>
        <v>75</v>
      </c>
      <c r="G15" s="47">
        <v>62</v>
      </c>
      <c r="H15" s="46">
        <f t="shared" si="1"/>
        <v>610</v>
      </c>
      <c r="I15" s="48">
        <f>IF(ISERR(H15*100/H22),"",(H15*100/H22))</f>
        <v>0.7538588924453452</v>
      </c>
      <c r="J15" s="49"/>
      <c r="K15" s="42" t="s">
        <v>13</v>
      </c>
      <c r="L15" s="47">
        <v>429</v>
      </c>
      <c r="M15" s="44">
        <v>0</v>
      </c>
      <c r="N15" s="45">
        <v>82</v>
      </c>
      <c r="O15" s="46">
        <f t="shared" si="2"/>
        <v>82</v>
      </c>
      <c r="P15" s="47">
        <v>64</v>
      </c>
      <c r="Q15" s="50">
        <f t="shared" si="3"/>
        <v>575</v>
      </c>
      <c r="R15" s="51">
        <f>IF(ISERR(Q15*100/Q22),"",(Q15*100/Q22))</f>
        <v>0.6909396779620284</v>
      </c>
      <c r="S15" s="49"/>
      <c r="T15" s="52"/>
      <c r="U15" s="53">
        <f t="shared" si="4"/>
        <v>94.26229508196721</v>
      </c>
      <c r="V15" s="54"/>
    </row>
    <row r="16" spans="2:22" s="55" customFormat="1" ht="25.5" customHeight="1">
      <c r="B16" s="42" t="s">
        <v>14</v>
      </c>
      <c r="C16" s="43">
        <v>15202</v>
      </c>
      <c r="D16" s="44">
        <v>1044</v>
      </c>
      <c r="E16" s="45">
        <v>149</v>
      </c>
      <c r="F16" s="46">
        <f t="shared" si="0"/>
        <v>1193</v>
      </c>
      <c r="G16" s="47">
        <v>519</v>
      </c>
      <c r="H16" s="46">
        <f t="shared" si="1"/>
        <v>16914</v>
      </c>
      <c r="I16" s="48">
        <f>IF(ISERR(H16*100/H22),"",(H16*100/H22))</f>
        <v>20.90290050298454</v>
      </c>
      <c r="J16" s="49"/>
      <c r="K16" s="42" t="s">
        <v>14</v>
      </c>
      <c r="L16" s="47">
        <v>14887</v>
      </c>
      <c r="M16" s="44">
        <v>2119</v>
      </c>
      <c r="N16" s="45">
        <v>9</v>
      </c>
      <c r="O16" s="46">
        <f t="shared" si="2"/>
        <v>2128</v>
      </c>
      <c r="P16" s="47">
        <v>499</v>
      </c>
      <c r="Q16" s="50">
        <f t="shared" si="3"/>
        <v>17514</v>
      </c>
      <c r="R16" s="51">
        <f>IF(ISERR(Q16*100/Q22),"",(Q16*100/Q22))</f>
        <v>21.045421773612112</v>
      </c>
      <c r="S16" s="49"/>
      <c r="T16" s="52"/>
      <c r="U16" s="53">
        <f t="shared" si="4"/>
        <v>103.54735721887194</v>
      </c>
      <c r="V16" s="54"/>
    </row>
    <row r="17" spans="2:22" s="55" customFormat="1" ht="25.5" customHeight="1">
      <c r="B17" s="42" t="s">
        <v>15</v>
      </c>
      <c r="C17" s="47">
        <v>1268</v>
      </c>
      <c r="D17" s="44">
        <v>0</v>
      </c>
      <c r="E17" s="45">
        <v>267</v>
      </c>
      <c r="F17" s="46">
        <f t="shared" si="0"/>
        <v>267</v>
      </c>
      <c r="G17" s="47">
        <v>59</v>
      </c>
      <c r="H17" s="46">
        <f>SUM(C17,F17,G17)</f>
        <v>1594</v>
      </c>
      <c r="I17" s="48">
        <f>IF(ISERR(H17*100/H22),"",(H17*100/H22))</f>
        <v>1.969919794357181</v>
      </c>
      <c r="J17" s="49"/>
      <c r="K17" s="42" t="s">
        <v>15</v>
      </c>
      <c r="L17" s="47">
        <v>1199</v>
      </c>
      <c r="M17" s="44">
        <v>0</v>
      </c>
      <c r="N17" s="45">
        <v>248</v>
      </c>
      <c r="O17" s="46">
        <f>SUM(M17:N17)</f>
        <v>248</v>
      </c>
      <c r="P17" s="47">
        <v>63</v>
      </c>
      <c r="Q17" s="50">
        <f>SUM(L17,O17,P17)</f>
        <v>1510</v>
      </c>
      <c r="R17" s="51">
        <f>IF(ISERR(Q17*100/Q22),"",(Q17*100/Q22))</f>
        <v>1.8144676760394136</v>
      </c>
      <c r="S17" s="49"/>
      <c r="T17" s="52"/>
      <c r="U17" s="53">
        <f>IF(ISERR(Q17*100/H17),"",(Q17*100/H17))</f>
        <v>94.73023839397742</v>
      </c>
      <c r="V17" s="54"/>
    </row>
    <row r="18" spans="2:22" s="55" customFormat="1" ht="25.5" customHeight="1">
      <c r="B18" s="42" t="s">
        <v>16</v>
      </c>
      <c r="C18" s="47">
        <v>6087</v>
      </c>
      <c r="D18" s="44">
        <v>0</v>
      </c>
      <c r="E18" s="45">
        <v>1074</v>
      </c>
      <c r="F18" s="46">
        <f t="shared" si="0"/>
        <v>1074</v>
      </c>
      <c r="G18" s="47">
        <v>304</v>
      </c>
      <c r="H18" s="46">
        <f t="shared" si="1"/>
        <v>7465</v>
      </c>
      <c r="I18" s="48">
        <f>IF(ISERR(H18*100/H22),"",(H18*100/H22))</f>
        <v>9.22550267558115</v>
      </c>
      <c r="J18" s="49"/>
      <c r="K18" s="42" t="s">
        <v>16</v>
      </c>
      <c r="L18" s="47">
        <v>6865</v>
      </c>
      <c r="M18" s="44">
        <v>0</v>
      </c>
      <c r="N18" s="45">
        <v>966</v>
      </c>
      <c r="O18" s="46">
        <f t="shared" si="2"/>
        <v>966</v>
      </c>
      <c r="P18" s="47">
        <v>291</v>
      </c>
      <c r="Q18" s="50">
        <f t="shared" si="3"/>
        <v>8122</v>
      </c>
      <c r="R18" s="51">
        <f>IF(ISERR(Q18*100/Q22),"",(Q18*100/Q22))</f>
        <v>9.759673155491468</v>
      </c>
      <c r="S18" s="49"/>
      <c r="T18" s="52"/>
      <c r="U18" s="53">
        <f t="shared" si="4"/>
        <v>108.80107166778299</v>
      </c>
      <c r="V18" s="54"/>
    </row>
    <row r="19" spans="2:22" s="55" customFormat="1" ht="25.5" customHeight="1">
      <c r="B19" s="42" t="s">
        <v>17</v>
      </c>
      <c r="C19" s="47">
        <v>1242</v>
      </c>
      <c r="D19" s="44">
        <v>0</v>
      </c>
      <c r="E19" s="45">
        <v>384</v>
      </c>
      <c r="F19" s="46">
        <f>SUM(D19:E19)</f>
        <v>384</v>
      </c>
      <c r="G19" s="47">
        <v>122</v>
      </c>
      <c r="H19" s="46">
        <f>SUM(C19,F19,G19)</f>
        <v>1748</v>
      </c>
      <c r="I19" s="48">
        <f>IF(ISERR(H19*100/H22),"",(H19*100/H22))</f>
        <v>2.1602382688433828</v>
      </c>
      <c r="J19" s="49"/>
      <c r="K19" s="42" t="s">
        <v>17</v>
      </c>
      <c r="L19" s="47">
        <v>1200</v>
      </c>
      <c r="M19" s="44">
        <v>0</v>
      </c>
      <c r="N19" s="45">
        <v>335</v>
      </c>
      <c r="O19" s="46">
        <f>SUM(M19:N19)</f>
        <v>335</v>
      </c>
      <c r="P19" s="47">
        <v>126</v>
      </c>
      <c r="Q19" s="50">
        <f>SUM(L19,O19,P19)</f>
        <v>1661</v>
      </c>
      <c r="R19" s="51">
        <f>IF(ISERR(Q19*100/Q22),"",(Q19*100/Q22))</f>
        <v>1.995914443643355</v>
      </c>
      <c r="S19" s="49"/>
      <c r="T19" s="52"/>
      <c r="U19" s="53">
        <f>IF(ISERR(Q19*100/H19),"",(Q19*100/H19))</f>
        <v>95.0228832951945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11</v>
      </c>
      <c r="D21" s="57"/>
      <c r="E21" s="58"/>
      <c r="F21" s="59">
        <v>0</v>
      </c>
      <c r="G21" s="56">
        <v>38</v>
      </c>
      <c r="H21" s="47">
        <f>SUM(C21+F21+G21)</f>
        <v>49</v>
      </c>
      <c r="I21" s="48">
        <f>IF(ISERR(H21*100/H22),"",(H21*100/H22))</f>
        <v>0.0605558782456097</v>
      </c>
      <c r="J21" s="49"/>
      <c r="K21" s="42" t="s">
        <v>19</v>
      </c>
      <c r="L21" s="56">
        <v>12</v>
      </c>
      <c r="M21" s="60"/>
      <c r="N21" s="58"/>
      <c r="O21" s="59">
        <v>0</v>
      </c>
      <c r="P21" s="56">
        <v>33</v>
      </c>
      <c r="Q21" s="50">
        <f>SUM(L21+O21+P21)</f>
        <v>45</v>
      </c>
      <c r="R21" s="51">
        <f>IF(ISERR(Q21*100/Q22),"",(Q21*100/Q22))</f>
        <v>0.05407354001441961</v>
      </c>
      <c r="S21" s="49"/>
      <c r="T21" s="52"/>
      <c r="U21" s="53">
        <f>IF(ISERR(Q21*100/H21),"",(Q21*100/H21))</f>
        <v>91.83673469387755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65726</v>
      </c>
      <c r="D22" s="57">
        <f t="shared" si="5"/>
        <v>1344</v>
      </c>
      <c r="E22" s="58">
        <f t="shared" si="5"/>
        <v>7940</v>
      </c>
      <c r="F22" s="59">
        <f t="shared" si="5"/>
        <v>9284</v>
      </c>
      <c r="G22" s="56">
        <f t="shared" si="5"/>
        <v>5907</v>
      </c>
      <c r="H22" s="50">
        <f t="shared" si="5"/>
        <v>80917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67144</v>
      </c>
      <c r="M22" s="60">
        <f t="shared" si="6"/>
        <v>2347</v>
      </c>
      <c r="N22" s="58">
        <f t="shared" si="6"/>
        <v>7579</v>
      </c>
      <c r="O22" s="59">
        <f t="shared" si="6"/>
        <v>9926</v>
      </c>
      <c r="P22" s="56">
        <f t="shared" si="6"/>
        <v>6150</v>
      </c>
      <c r="Q22" s="50">
        <f t="shared" si="6"/>
        <v>83220</v>
      </c>
      <c r="R22" s="62">
        <f>IF(ISERR(Q22*100/Q22),"",(Q22*100/Q22))</f>
        <v>100</v>
      </c>
      <c r="S22" s="49"/>
      <c r="T22" s="52"/>
      <c r="U22" s="53">
        <f>IF(ISERR(Q22*100/H22),"",(Q22*100/H22))</f>
        <v>102.84612627754366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81.22644190961108</v>
      </c>
      <c r="E33" s="103">
        <f>IF(ISERR(D22*100/H22)," ",(D22*100/H22))</f>
        <v>1.6609612318795803</v>
      </c>
      <c r="F33" s="104">
        <f>IF(ISERR(E22*100/H22)," ",(E22*100/H22))</f>
        <v>9.812523944288593</v>
      </c>
      <c r="G33" s="105">
        <f>IF(ISERR(F22*100/H22)," ",(F22*100/H22))</f>
        <v>11.473485176168172</v>
      </c>
      <c r="H33" s="102">
        <f>IF(ISERR(G22*100/H22)," ",(G22*100/H22))</f>
        <v>7.300072914220745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80.68252823840423</v>
      </c>
      <c r="N33" s="108">
        <f>IF(ISERR(M22*100/Q22)," ",(M22*100/Q22))</f>
        <v>2.820235520307618</v>
      </c>
      <c r="O33" s="109">
        <f>IF(ISERR(N22*100/Q22)," ",(N22*100/Q22))</f>
        <v>9.107185772650805</v>
      </c>
      <c r="P33" s="110">
        <f>IF(ISERR(O22*100/Q22)," ",(O22*100/Q22))</f>
        <v>11.927421292958423</v>
      </c>
      <c r="Q33" s="107">
        <f>IF(ISERR(P22*100/Q22)," ",(P22*100/Q22))</f>
        <v>7.390050468637347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102.15744149955877</v>
      </c>
      <c r="N34" s="120">
        <f>IF(ISERR(M22*100/D22)," ",(M22*100/D22))</f>
        <v>174.6279761904762</v>
      </c>
      <c r="O34" s="121">
        <f>IF(ISERR(N22*100/E22)," ",(N22*100/E22))</f>
        <v>95.45340050377834</v>
      </c>
      <c r="P34" s="122">
        <f>IF(ISERR(O22*100/F22)," ",(O22*100/F22))</f>
        <v>106.91512279190005</v>
      </c>
      <c r="Q34" s="119">
        <f>IF(ISERR(P22*100/G22)," ",(P22*100/G22))</f>
        <v>104.11376333164043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2020-01-06T02:28:20Z</cp:lastPrinted>
  <dcterms:created xsi:type="dcterms:W3CDTF">2020-01-06T02:27:37Z</dcterms:created>
  <dcterms:modified xsi:type="dcterms:W3CDTF">2020-01-06T02:28:39Z</dcterms:modified>
  <cp:category/>
  <cp:version/>
  <cp:contentType/>
  <cp:contentStatus/>
</cp:coreProperties>
</file>